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8_{BCE436E5-DA13-478F-8599-A55ADE6A230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 (2)" sheetId="4" r:id="rId1"/>
    <sheet name="Лист1" sheetId="1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E19" i="4" l="1"/>
  <c r="H18" i="4"/>
  <c r="L18" i="4" s="1"/>
  <c r="L17" i="4"/>
  <c r="G17" i="4"/>
  <c r="H17" i="4" s="1"/>
  <c r="L16" i="4"/>
  <c r="G16" i="4"/>
  <c r="H16" i="4" s="1"/>
  <c r="M16" i="4" s="1"/>
  <c r="N16" i="4" s="1"/>
  <c r="L15" i="4"/>
  <c r="G15" i="4"/>
  <c r="H15" i="4" s="1"/>
  <c r="M15" i="4" s="1"/>
  <c r="N15" i="4" s="1"/>
  <c r="L14" i="4"/>
  <c r="H14" i="4"/>
  <c r="M14" i="4" s="1"/>
  <c r="N14" i="4" s="1"/>
  <c r="G14" i="4"/>
  <c r="L13" i="4"/>
  <c r="H13" i="4"/>
  <c r="L12" i="4"/>
  <c r="H12" i="4"/>
  <c r="L19" i="4" l="1"/>
  <c r="G19" i="4"/>
  <c r="M13" i="4"/>
  <c r="N13" i="4" s="1"/>
  <c r="M17" i="4"/>
  <c r="N17" i="4" s="1"/>
  <c r="M18" i="4"/>
  <c r="N18" i="4" s="1"/>
  <c r="H19" i="4"/>
  <c r="M19" i="4" s="1"/>
  <c r="N19" i="4" s="1"/>
  <c r="M12" i="4"/>
  <c r="N12" i="4" s="1"/>
  <c r="L20" i="1" l="1"/>
  <c r="L18" i="1"/>
  <c r="L19" i="1"/>
  <c r="L17" i="1"/>
  <c r="H21" i="1" l="1"/>
  <c r="H16" i="1"/>
  <c r="E22" i="1"/>
  <c r="G18" i="1"/>
  <c r="G19" i="1"/>
  <c r="G20" i="1"/>
  <c r="G17" i="1"/>
  <c r="L16" i="1"/>
  <c r="H15" i="1"/>
  <c r="M16" i="1" l="1"/>
  <c r="N16" i="1" s="1"/>
  <c r="L15" i="1"/>
  <c r="M15" i="1" s="1"/>
  <c r="N15" i="1" s="1"/>
  <c r="H18" i="1"/>
  <c r="M18" i="1" s="1"/>
  <c r="N18" i="1" s="1"/>
  <c r="H20" i="1"/>
  <c r="M20" i="1" s="1"/>
  <c r="N20" i="1" s="1"/>
  <c r="H17" i="1"/>
  <c r="M17" i="1" s="1"/>
  <c r="N17" i="1" s="1"/>
  <c r="H19" i="1"/>
  <c r="M19" i="1" s="1"/>
  <c r="N19" i="1" s="1"/>
  <c r="G22" i="1"/>
  <c r="L21" i="1"/>
  <c r="L22" i="1" s="1"/>
  <c r="M21" i="1" l="1"/>
  <c r="N21" i="1" s="1"/>
  <c r="H22" i="1"/>
  <c r="M22" i="1" s="1"/>
  <c r="N22" i="1" s="1"/>
</calcChain>
</file>

<file path=xl/sharedStrings.xml><?xml version="1.0" encoding="utf-8"?>
<sst xmlns="http://schemas.openxmlformats.org/spreadsheetml/2006/main" count="88" uniqueCount="45">
  <si>
    <t>ЗАТВЕРДЖУЮ</t>
  </si>
  <si>
    <t xml:space="preserve">штат в кількості 5,5 штатних одиниць з місячним фондом </t>
  </si>
  <si>
    <t>ШТАТНИЙ РОЗПИС</t>
  </si>
  <si>
    <t>Березанського  міського центру  соціальних служб</t>
  </si>
  <si>
    <t>№ п/п</t>
  </si>
  <si>
    <t>Назва посади</t>
  </si>
  <si>
    <t>Кількість штатних одиниць</t>
  </si>
  <si>
    <t>Розряд</t>
  </si>
  <si>
    <t>Посадовий оклад</t>
  </si>
  <si>
    <t>%</t>
  </si>
  <si>
    <t>За шкідливі умови оплати праці п.2.6 дод.3 до Умов № 308/519</t>
  </si>
  <si>
    <t>Посадовий оклад з підвищенням</t>
  </si>
  <si>
    <t>За стаж роботи в центрах соціальних служб для сім"ї та молоді ПКМУ від 21.06.2017 № 435</t>
  </si>
  <si>
    <t>ПКМ№ 308/519 ( за складність та напруженість в роботі)</t>
  </si>
  <si>
    <t>Фонд заробітної плати на місяць</t>
  </si>
  <si>
    <t>1.</t>
  </si>
  <si>
    <t>Директор</t>
  </si>
  <si>
    <t>2.</t>
  </si>
  <si>
    <t>Головний бухгалтер</t>
  </si>
  <si>
    <t>3.</t>
  </si>
  <si>
    <t>4.</t>
  </si>
  <si>
    <t>5.</t>
  </si>
  <si>
    <t>6.</t>
  </si>
  <si>
    <t>7.</t>
  </si>
  <si>
    <t>0.5</t>
  </si>
  <si>
    <t>Водій</t>
  </si>
  <si>
    <t>Всього:</t>
  </si>
  <si>
    <t>Фахівець із соціальної роботи</t>
  </si>
  <si>
    <t>виконавчого комітету Березанської міської ради</t>
  </si>
  <si>
    <t>О.Коломієць</t>
  </si>
  <si>
    <t>С. Прибищенко</t>
  </si>
  <si>
    <t>з 01  вересня 2020 року.</t>
  </si>
  <si>
    <t>заробітної плати _38106,45_грн.</t>
  </si>
  <si>
    <t>Тридцять вісім тисяч сто шість грн.45 коп.</t>
  </si>
  <si>
    <t>В.о.міського голови____________Р.ХРУЛЬ</t>
  </si>
  <si>
    <t xml:space="preserve">  10   вересня 2020р.</t>
  </si>
  <si>
    <t>Фонд заробітної плати на вересень-грудень 2020року</t>
  </si>
  <si>
    <t>Додаток  3</t>
  </si>
  <si>
    <t>ЗАТВЕРДЖЕНО</t>
  </si>
  <si>
    <t>Рішенням Березанської міської ради</t>
  </si>
  <si>
    <t>Секретар ради</t>
  </si>
  <si>
    <t>Олег СИВАК</t>
  </si>
  <si>
    <t xml:space="preserve"> </t>
  </si>
  <si>
    <t>29.09.2020року</t>
  </si>
  <si>
    <t>№ 1111-94-VII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</si>
</sst>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2" fontId="0" fillId="0" borderId="0" xfId="0" applyNumberFormat="1" applyBorder="1"/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/>
    <xf numFmtId="0" fontId="2" fillId="0" borderId="1" xfId="0" applyFont="1" applyBorder="1"/>
    <xf numFmtId="2" fontId="2" fillId="0" borderId="1" xfId="0" applyNumberFormat="1" applyFont="1" applyBorder="1"/>
    <xf numFmtId="2" fontId="2" fillId="0" borderId="2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9" xfId="0" applyFont="1" applyBorder="1"/>
    <xf numFmtId="0" fontId="2" fillId="0" borderId="10" xfId="0" applyFont="1" applyBorder="1"/>
    <xf numFmtId="2" fontId="2" fillId="0" borderId="10" xfId="0" applyNumberFormat="1" applyFont="1" applyBorder="1"/>
    <xf numFmtId="2" fontId="2" fillId="0" borderId="11" xfId="0" applyNumberFormat="1" applyFont="1" applyBorder="1"/>
    <xf numFmtId="0" fontId="1" fillId="0" borderId="0" xfId="0" applyFont="1" applyFill="1" applyBorder="1"/>
    <xf numFmtId="0" fontId="1" fillId="0" borderId="0" xfId="0" applyFont="1" applyBorder="1"/>
    <xf numFmtId="0" fontId="3" fillId="0" borderId="0" xfId="0" applyFont="1"/>
    <xf numFmtId="0" fontId="0" fillId="0" borderId="0" xfId="0" applyBorder="1" applyAlignment="1">
      <alignment vertical="top"/>
    </xf>
    <xf numFmtId="2" fontId="2" fillId="0" borderId="8" xfId="0" applyNumberFormat="1" applyFont="1" applyBorder="1"/>
    <xf numFmtId="2" fontId="2" fillId="0" borderId="12" xfId="0" applyNumberFormat="1" applyFont="1" applyBorder="1"/>
    <xf numFmtId="0" fontId="3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6"/>
  <sheetViews>
    <sheetView tabSelected="1" topLeftCell="B1" workbookViewId="0">
      <selection activeCell="P8" sqref="P8"/>
    </sheetView>
  </sheetViews>
  <sheetFormatPr defaultRowHeight="15" x14ac:dyDescent="0.25"/>
  <cols>
    <col min="1" max="1" width="3.7109375" customWidth="1"/>
    <col min="2" max="2" width="25.5703125" customWidth="1"/>
    <col min="3" max="3" width="11.28515625" customWidth="1"/>
    <col min="4" max="4" width="7.85546875" customWidth="1"/>
    <col min="5" max="5" width="10.5703125" customWidth="1"/>
    <col min="6" max="6" width="4.140625" customWidth="1"/>
    <col min="9" max="9" width="4.140625" customWidth="1"/>
    <col min="11" max="11" width="3.7109375" customWidth="1"/>
  </cols>
  <sheetData>
    <row r="2" spans="1:16" x14ac:dyDescent="0.25">
      <c r="A2" s="4"/>
      <c r="B2" s="4"/>
      <c r="C2" s="4"/>
      <c r="D2" s="4"/>
      <c r="E2" s="4"/>
      <c r="F2" s="4"/>
      <c r="G2" s="4"/>
      <c r="H2" s="4"/>
      <c r="I2" s="23"/>
      <c r="J2" s="23" t="s">
        <v>37</v>
      </c>
      <c r="K2" s="23" t="s">
        <v>42</v>
      </c>
      <c r="L2" s="23"/>
      <c r="M2" s="23"/>
      <c r="N2" s="23"/>
    </row>
    <row r="3" spans="1:16" x14ac:dyDescent="0.25">
      <c r="A3" s="4"/>
      <c r="B3" s="4"/>
      <c r="C3" s="4"/>
      <c r="D3" s="4"/>
      <c r="E3" s="4"/>
      <c r="F3" s="4"/>
      <c r="G3" s="4"/>
      <c r="H3" s="4"/>
      <c r="I3" s="23"/>
      <c r="J3" s="23" t="s">
        <v>38</v>
      </c>
      <c r="K3" s="23"/>
      <c r="L3" s="23"/>
      <c r="M3" s="23"/>
      <c r="N3" s="23"/>
    </row>
    <row r="4" spans="1:16" x14ac:dyDescent="0.25">
      <c r="A4" s="4"/>
      <c r="B4" s="4"/>
      <c r="C4" s="4"/>
      <c r="D4" s="4"/>
      <c r="E4" s="4"/>
      <c r="F4" s="4"/>
      <c r="G4" s="4"/>
      <c r="H4" s="4"/>
      <c r="I4" s="23"/>
      <c r="J4" s="23" t="s">
        <v>39</v>
      </c>
      <c r="K4" s="23"/>
      <c r="L4" s="23"/>
      <c r="M4" s="23"/>
      <c r="N4" s="23"/>
    </row>
    <row r="5" spans="1:16" x14ac:dyDescent="0.25">
      <c r="A5" s="4"/>
      <c r="B5" s="4"/>
      <c r="C5" s="4"/>
      <c r="D5" s="4"/>
      <c r="E5" s="4"/>
      <c r="F5" s="4"/>
      <c r="G5" s="4"/>
      <c r="H5" s="4"/>
      <c r="I5" s="23"/>
      <c r="J5" s="23" t="s">
        <v>43</v>
      </c>
      <c r="K5" s="23"/>
      <c r="L5" s="23"/>
      <c r="M5" s="23" t="s">
        <v>44</v>
      </c>
      <c r="N5" s="23"/>
    </row>
    <row r="6" spans="1:16" x14ac:dyDescent="0.25">
      <c r="A6" s="4"/>
      <c r="B6" s="4"/>
      <c r="C6" s="4"/>
      <c r="D6" s="4"/>
      <c r="E6" s="23"/>
      <c r="F6" s="23" t="s">
        <v>2</v>
      </c>
      <c r="G6" s="23"/>
      <c r="H6" s="23"/>
      <c r="I6" s="23"/>
      <c r="J6" s="23"/>
      <c r="K6" s="4"/>
      <c r="L6" s="4"/>
      <c r="M6" s="4"/>
      <c r="N6" s="4"/>
    </row>
    <row r="7" spans="1:16" x14ac:dyDescent="0.25">
      <c r="A7" s="4"/>
      <c r="B7" s="4"/>
      <c r="C7" s="4"/>
      <c r="D7" s="4"/>
      <c r="E7" s="23" t="s">
        <v>3</v>
      </c>
      <c r="F7" s="23"/>
      <c r="G7" s="23"/>
      <c r="H7" s="23"/>
      <c r="I7" s="23"/>
      <c r="J7" s="23"/>
      <c r="K7" s="4"/>
      <c r="L7" s="4"/>
      <c r="M7" s="4"/>
      <c r="N7" s="4"/>
    </row>
    <row r="8" spans="1:16" x14ac:dyDescent="0.25">
      <c r="A8" s="4"/>
      <c r="B8" s="4"/>
      <c r="C8" s="4"/>
      <c r="D8" s="4"/>
      <c r="E8" s="23" t="s">
        <v>28</v>
      </c>
      <c r="F8" s="23"/>
      <c r="G8" s="23"/>
      <c r="H8" s="23"/>
      <c r="I8" s="23"/>
      <c r="J8" s="23"/>
      <c r="K8" s="4"/>
      <c r="L8" s="4"/>
      <c r="M8" s="4"/>
      <c r="N8" s="4"/>
    </row>
    <row r="9" spans="1:16" x14ac:dyDescent="0.25">
      <c r="A9" s="4"/>
      <c r="B9" s="4"/>
      <c r="C9" s="4"/>
      <c r="D9" s="4"/>
      <c r="E9" s="23"/>
      <c r="F9" s="23" t="s">
        <v>31</v>
      </c>
      <c r="G9" s="23"/>
      <c r="H9" s="23"/>
      <c r="I9" s="23"/>
      <c r="J9" s="23"/>
      <c r="K9" s="4"/>
      <c r="L9" s="4"/>
      <c r="M9" s="4"/>
      <c r="N9" s="4"/>
    </row>
    <row r="10" spans="1:16" ht="15.75" thickBot="1" x14ac:dyDescent="0.3">
      <c r="A10" s="4"/>
      <c r="B10" s="4"/>
      <c r="C10" s="4"/>
      <c r="D10" s="4"/>
      <c r="E10" s="23"/>
      <c r="F10" s="23"/>
      <c r="G10" s="23"/>
      <c r="H10" s="23"/>
      <c r="I10" s="23"/>
      <c r="J10" s="23"/>
      <c r="K10" s="4"/>
      <c r="L10" s="4"/>
      <c r="M10" s="4"/>
      <c r="N10" s="4"/>
    </row>
    <row r="11" spans="1:16" ht="129.75" customHeight="1" x14ac:dyDescent="0.25">
      <c r="A11" s="7" t="s">
        <v>4</v>
      </c>
      <c r="B11" s="8" t="s">
        <v>5</v>
      </c>
      <c r="C11" s="6" t="s">
        <v>6</v>
      </c>
      <c r="D11" s="6" t="s">
        <v>7</v>
      </c>
      <c r="E11" s="6" t="s">
        <v>8</v>
      </c>
      <c r="F11" s="9" t="s">
        <v>9</v>
      </c>
      <c r="G11" s="6" t="s">
        <v>10</v>
      </c>
      <c r="H11" s="6" t="s">
        <v>11</v>
      </c>
      <c r="I11" s="5" t="s">
        <v>9</v>
      </c>
      <c r="J11" s="6" t="s">
        <v>12</v>
      </c>
      <c r="K11" s="5" t="s">
        <v>9</v>
      </c>
      <c r="L11" s="6" t="s">
        <v>13</v>
      </c>
      <c r="M11" s="10" t="s">
        <v>14</v>
      </c>
      <c r="N11" s="11" t="s">
        <v>36</v>
      </c>
      <c r="O11" s="1"/>
      <c r="P11" s="1"/>
    </row>
    <row r="12" spans="1:16" x14ac:dyDescent="0.25">
      <c r="A12" s="12" t="s">
        <v>15</v>
      </c>
      <c r="B12" s="13" t="s">
        <v>16</v>
      </c>
      <c r="C12" s="13">
        <v>1</v>
      </c>
      <c r="D12" s="13">
        <v>16</v>
      </c>
      <c r="E12" s="13">
        <v>6208</v>
      </c>
      <c r="F12" s="13"/>
      <c r="G12" s="13"/>
      <c r="H12" s="14">
        <f>E12</f>
        <v>6208</v>
      </c>
      <c r="I12" s="13"/>
      <c r="J12" s="13"/>
      <c r="K12" s="13">
        <v>50</v>
      </c>
      <c r="L12" s="14">
        <f>H12/2</f>
        <v>3104</v>
      </c>
      <c r="M12" s="15">
        <f>H12+L12</f>
        <v>9312</v>
      </c>
      <c r="N12" s="25">
        <f>M12*4</f>
        <v>37248</v>
      </c>
    </row>
    <row r="13" spans="1:16" x14ac:dyDescent="0.25">
      <c r="A13" s="12" t="s">
        <v>17</v>
      </c>
      <c r="B13" s="13" t="s">
        <v>18</v>
      </c>
      <c r="C13" s="13">
        <v>0.5</v>
      </c>
      <c r="D13" s="13">
        <v>10</v>
      </c>
      <c r="E13" s="13">
        <v>4050</v>
      </c>
      <c r="F13" s="13"/>
      <c r="G13" s="13"/>
      <c r="H13" s="14">
        <f>E13/2</f>
        <v>2025</v>
      </c>
      <c r="I13" s="13"/>
      <c r="J13" s="13"/>
      <c r="K13" s="13">
        <v>50</v>
      </c>
      <c r="L13" s="14">
        <f t="shared" ref="L13:L18" si="0">H13/2</f>
        <v>1012.5</v>
      </c>
      <c r="M13" s="15">
        <f>H13+L13</f>
        <v>3037.5</v>
      </c>
      <c r="N13" s="25">
        <f t="shared" ref="N13:N19" si="1">M13*4</f>
        <v>12150</v>
      </c>
    </row>
    <row r="14" spans="1:16" x14ac:dyDescent="0.25">
      <c r="A14" s="12" t="s">
        <v>19</v>
      </c>
      <c r="B14" s="13" t="s">
        <v>27</v>
      </c>
      <c r="C14" s="13">
        <v>1</v>
      </c>
      <c r="D14" s="13">
        <v>11</v>
      </c>
      <c r="E14" s="13">
        <v>4383</v>
      </c>
      <c r="F14" s="13">
        <v>15</v>
      </c>
      <c r="G14" s="13">
        <f>E14*15%</f>
        <v>657.44999999999993</v>
      </c>
      <c r="H14" s="13">
        <f>E14+G14</f>
        <v>5040.45</v>
      </c>
      <c r="I14" s="13"/>
      <c r="J14" s="13"/>
      <c r="K14" s="13">
        <v>50</v>
      </c>
      <c r="L14" s="14">
        <f>E14/2</f>
        <v>2191.5</v>
      </c>
      <c r="M14" s="15">
        <f>H14+L14</f>
        <v>7231.95</v>
      </c>
      <c r="N14" s="25">
        <f t="shared" si="1"/>
        <v>28927.8</v>
      </c>
    </row>
    <row r="15" spans="1:16" x14ac:dyDescent="0.25">
      <c r="A15" s="12" t="s">
        <v>20</v>
      </c>
      <c r="B15" s="13" t="s">
        <v>27</v>
      </c>
      <c r="C15" s="13">
        <v>1</v>
      </c>
      <c r="D15" s="13">
        <v>10</v>
      </c>
      <c r="E15" s="13">
        <v>4050</v>
      </c>
      <c r="F15" s="13">
        <v>15</v>
      </c>
      <c r="G15" s="14">
        <f t="shared" ref="G15:G17" si="2">E15*15%</f>
        <v>607.5</v>
      </c>
      <c r="H15" s="14">
        <f t="shared" ref="H15:H16" si="3">E15+G15</f>
        <v>4657.5</v>
      </c>
      <c r="I15" s="13"/>
      <c r="J15" s="13"/>
      <c r="K15" s="13">
        <v>50</v>
      </c>
      <c r="L15" s="14">
        <f t="shared" ref="L15:L16" si="4">E15/2</f>
        <v>2025</v>
      </c>
      <c r="M15" s="15">
        <f t="shared" ref="M15:M18" si="5">H15+L15</f>
        <v>6682.5</v>
      </c>
      <c r="N15" s="25">
        <f t="shared" si="1"/>
        <v>26730</v>
      </c>
    </row>
    <row r="16" spans="1:16" x14ac:dyDescent="0.25">
      <c r="A16" s="12" t="s">
        <v>21</v>
      </c>
      <c r="B16" s="13" t="s">
        <v>27</v>
      </c>
      <c r="C16" s="13">
        <v>1</v>
      </c>
      <c r="D16" s="13">
        <v>10</v>
      </c>
      <c r="E16" s="13">
        <v>4050</v>
      </c>
      <c r="F16" s="13">
        <v>15</v>
      </c>
      <c r="G16" s="14">
        <f t="shared" si="2"/>
        <v>607.5</v>
      </c>
      <c r="H16" s="14">
        <f t="shared" si="3"/>
        <v>4657.5</v>
      </c>
      <c r="I16" s="13"/>
      <c r="J16" s="13"/>
      <c r="K16" s="13">
        <v>50</v>
      </c>
      <c r="L16" s="14">
        <f t="shared" si="4"/>
        <v>2025</v>
      </c>
      <c r="M16" s="15">
        <f t="shared" si="5"/>
        <v>6682.5</v>
      </c>
      <c r="N16" s="25">
        <f t="shared" si="1"/>
        <v>26730</v>
      </c>
    </row>
    <row r="17" spans="1:14" x14ac:dyDescent="0.25">
      <c r="A17" s="12" t="s">
        <v>22</v>
      </c>
      <c r="B17" s="13" t="s">
        <v>27</v>
      </c>
      <c r="C17" s="16" t="s">
        <v>24</v>
      </c>
      <c r="D17" s="13">
        <v>10</v>
      </c>
      <c r="E17" s="13">
        <v>4050</v>
      </c>
      <c r="F17" s="13">
        <v>15</v>
      </c>
      <c r="G17" s="14">
        <f t="shared" si="2"/>
        <v>607.5</v>
      </c>
      <c r="H17" s="14">
        <f>E17/2+G17/2</f>
        <v>2328.75</v>
      </c>
      <c r="I17" s="13"/>
      <c r="J17" s="13"/>
      <c r="K17" s="13">
        <v>50</v>
      </c>
      <c r="L17" s="14">
        <f>E17/2*50%</f>
        <v>1012.5</v>
      </c>
      <c r="M17" s="15">
        <f t="shared" si="5"/>
        <v>3341.25</v>
      </c>
      <c r="N17" s="25">
        <f t="shared" si="1"/>
        <v>13365</v>
      </c>
    </row>
    <row r="18" spans="1:14" x14ac:dyDescent="0.25">
      <c r="A18" s="12" t="s">
        <v>23</v>
      </c>
      <c r="B18" s="13" t="s">
        <v>25</v>
      </c>
      <c r="C18" s="16" t="s">
        <v>24</v>
      </c>
      <c r="D18" s="13">
        <v>2</v>
      </c>
      <c r="E18" s="13">
        <v>2425</v>
      </c>
      <c r="F18" s="13"/>
      <c r="G18" s="13"/>
      <c r="H18" s="14">
        <f>E18/2</f>
        <v>1212.5</v>
      </c>
      <c r="I18" s="13"/>
      <c r="J18" s="13"/>
      <c r="K18" s="13">
        <v>50</v>
      </c>
      <c r="L18" s="14">
        <f t="shared" si="0"/>
        <v>606.25</v>
      </c>
      <c r="M18" s="15">
        <f t="shared" si="5"/>
        <v>1818.75</v>
      </c>
      <c r="N18" s="25">
        <f t="shared" si="1"/>
        <v>7275</v>
      </c>
    </row>
    <row r="19" spans="1:14" ht="15.75" thickBot="1" x14ac:dyDescent="0.3">
      <c r="A19" s="17"/>
      <c r="B19" s="18" t="s">
        <v>26</v>
      </c>
      <c r="C19" s="18">
        <v>5.5</v>
      </c>
      <c r="D19" s="18"/>
      <c r="E19" s="18">
        <f>SUM(E12:E18)</f>
        <v>29216</v>
      </c>
      <c r="F19" s="18"/>
      <c r="G19" s="18">
        <f>SUM(G12:G18)</f>
        <v>2479.9499999999998</v>
      </c>
      <c r="H19" s="19">
        <f>SUM(H12:H18)</f>
        <v>26129.7</v>
      </c>
      <c r="I19" s="18"/>
      <c r="J19" s="18"/>
      <c r="K19" s="18"/>
      <c r="L19" s="19">
        <f>SUM(L12:L18)</f>
        <v>11976.75</v>
      </c>
      <c r="M19" s="20">
        <f>H19+L19</f>
        <v>38106.449999999997</v>
      </c>
      <c r="N19" s="26">
        <f t="shared" si="1"/>
        <v>152425.79999999999</v>
      </c>
    </row>
    <row r="20" spans="1:14" x14ac:dyDescent="0.25">
      <c r="A20" s="2"/>
      <c r="B20" s="2"/>
      <c r="C20" s="24"/>
      <c r="D20" s="2"/>
      <c r="E20" s="2"/>
      <c r="F20" s="2"/>
      <c r="G20" s="2"/>
      <c r="H20" s="2"/>
      <c r="I20" s="2"/>
      <c r="J20" s="2"/>
      <c r="K20" s="2"/>
      <c r="L20" s="3"/>
      <c r="M20" s="3"/>
      <c r="N20" s="2"/>
    </row>
    <row r="21" spans="1:14" x14ac:dyDescent="0.25">
      <c r="A21" s="2"/>
      <c r="B21" s="21"/>
      <c r="C21" s="22"/>
      <c r="D21" s="22"/>
      <c r="E21" s="22"/>
      <c r="F21" s="22"/>
      <c r="G21" s="22"/>
      <c r="H21" s="22"/>
      <c r="I21" s="2"/>
      <c r="J21" s="2"/>
      <c r="K21" s="2"/>
      <c r="L21" s="3"/>
      <c r="M21" s="3"/>
      <c r="N21" s="2"/>
    </row>
    <row r="22" spans="1:14" x14ac:dyDescent="0.25">
      <c r="A22" s="2"/>
      <c r="B22" s="22" t="s">
        <v>40</v>
      </c>
      <c r="C22" s="22"/>
      <c r="D22" s="22"/>
      <c r="E22" s="22" t="s">
        <v>41</v>
      </c>
      <c r="F22" s="22"/>
      <c r="G22" s="22"/>
      <c r="H22" s="22"/>
      <c r="I22" s="2"/>
      <c r="J22" s="2"/>
      <c r="K22" s="2"/>
      <c r="L22" s="3"/>
      <c r="M22" s="3"/>
      <c r="N22" s="2"/>
    </row>
    <row r="23" spans="1:1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2"/>
      <c r="B24" s="21"/>
      <c r="C24" s="22"/>
      <c r="D24" s="22"/>
      <c r="E24" s="22"/>
      <c r="F24" s="22"/>
      <c r="G24" s="22"/>
      <c r="H24" s="22"/>
      <c r="I24" s="2"/>
      <c r="J24" s="2"/>
      <c r="K24" s="2"/>
      <c r="L24" s="2"/>
      <c r="M24" s="2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</sheetData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29"/>
  <sheetViews>
    <sheetView topLeftCell="B1" workbookViewId="0">
      <selection activeCell="R11" sqref="R11"/>
    </sheetView>
  </sheetViews>
  <sheetFormatPr defaultRowHeight="15" x14ac:dyDescent="0.25"/>
  <cols>
    <col min="1" max="1" width="3.7109375" customWidth="1"/>
    <col min="2" max="2" width="25.5703125" customWidth="1"/>
    <col min="3" max="3" width="11.28515625" customWidth="1"/>
    <col min="4" max="4" width="7.85546875" customWidth="1"/>
    <col min="5" max="5" width="10.5703125" customWidth="1"/>
    <col min="6" max="6" width="4.140625" customWidth="1"/>
    <col min="9" max="9" width="4.140625" customWidth="1"/>
    <col min="11" max="11" width="3.7109375" customWidth="1"/>
  </cols>
  <sheetData>
    <row r="2" spans="1:16" x14ac:dyDescent="0.25">
      <c r="A2" s="4"/>
      <c r="B2" s="4"/>
      <c r="C2" s="4"/>
      <c r="D2" s="4"/>
      <c r="E2" s="4"/>
      <c r="F2" s="4"/>
      <c r="G2" s="4"/>
      <c r="H2" s="4"/>
      <c r="I2" s="23"/>
      <c r="J2" s="23" t="s">
        <v>0</v>
      </c>
      <c r="K2" s="23"/>
      <c r="L2" s="23"/>
      <c r="M2" s="23"/>
      <c r="N2" s="23"/>
    </row>
    <row r="3" spans="1:16" x14ac:dyDescent="0.25">
      <c r="A3" s="4"/>
      <c r="B3" s="4"/>
      <c r="C3" s="4"/>
      <c r="D3" s="4"/>
      <c r="E3" s="4"/>
      <c r="F3" s="4"/>
      <c r="G3" s="4"/>
      <c r="H3" s="4"/>
      <c r="I3" s="23" t="s">
        <v>1</v>
      </c>
      <c r="J3" s="23"/>
      <c r="K3" s="23"/>
      <c r="L3" s="23"/>
      <c r="M3" s="23"/>
      <c r="N3" s="23"/>
    </row>
    <row r="4" spans="1:16" x14ac:dyDescent="0.25">
      <c r="A4" s="4"/>
      <c r="B4" s="4"/>
      <c r="C4" s="4"/>
      <c r="D4" s="4"/>
      <c r="E4" s="4"/>
      <c r="F4" s="4"/>
      <c r="G4" s="4"/>
      <c r="H4" s="4"/>
      <c r="I4" s="23" t="s">
        <v>32</v>
      </c>
      <c r="J4" s="23"/>
      <c r="K4" s="23"/>
      <c r="L4" s="23"/>
      <c r="M4" s="23"/>
      <c r="N4" s="23"/>
    </row>
    <row r="5" spans="1:16" x14ac:dyDescent="0.25">
      <c r="A5" s="4"/>
      <c r="B5" s="4"/>
      <c r="C5" s="4"/>
      <c r="D5" s="4"/>
      <c r="E5" s="4"/>
      <c r="F5" s="4"/>
      <c r="G5" s="4"/>
      <c r="H5" s="4"/>
      <c r="I5" s="27" t="s">
        <v>33</v>
      </c>
      <c r="J5" s="28"/>
      <c r="K5" s="28"/>
      <c r="L5" s="28"/>
      <c r="M5" s="28"/>
      <c r="N5" s="28"/>
      <c r="O5" s="28"/>
    </row>
    <row r="6" spans="1:16" x14ac:dyDescent="0.25">
      <c r="A6" s="4"/>
      <c r="B6" s="4"/>
      <c r="C6" s="4"/>
      <c r="D6" s="4"/>
      <c r="E6" s="4"/>
      <c r="F6" s="4"/>
      <c r="G6" s="4"/>
      <c r="H6" s="4"/>
      <c r="I6" s="23" t="s">
        <v>34</v>
      </c>
      <c r="J6" s="23"/>
      <c r="K6" s="23"/>
      <c r="L6" s="23"/>
      <c r="M6" s="23"/>
      <c r="N6" s="23"/>
    </row>
    <row r="7" spans="1:16" x14ac:dyDescent="0.25">
      <c r="A7" s="4"/>
      <c r="B7" s="4"/>
      <c r="C7" s="4"/>
      <c r="D7" s="4"/>
      <c r="E7" s="4"/>
      <c r="F7" s="4"/>
      <c r="G7" s="4"/>
      <c r="H7" s="4"/>
      <c r="I7" s="23" t="s">
        <v>35</v>
      </c>
      <c r="J7" s="23"/>
      <c r="K7" s="23"/>
      <c r="L7" s="23"/>
      <c r="M7" s="23"/>
      <c r="N7" s="23"/>
    </row>
    <row r="8" spans="1:16" x14ac:dyDescent="0.25">
      <c r="A8" s="4"/>
      <c r="B8" s="4"/>
      <c r="C8" s="4"/>
      <c r="D8" s="4"/>
      <c r="E8" s="4"/>
      <c r="F8" s="4"/>
      <c r="G8" s="4"/>
      <c r="H8" s="4"/>
      <c r="I8" s="23"/>
      <c r="J8" s="23"/>
      <c r="K8" s="23"/>
      <c r="L8" s="23"/>
      <c r="M8" s="23"/>
      <c r="N8" s="23"/>
    </row>
    <row r="9" spans="1:16" x14ac:dyDescent="0.25">
      <c r="A9" s="4"/>
      <c r="B9" s="4"/>
      <c r="C9" s="4"/>
      <c r="D9" s="4"/>
      <c r="E9" s="23"/>
      <c r="F9" s="23" t="s">
        <v>2</v>
      </c>
      <c r="G9" s="23"/>
      <c r="H9" s="23"/>
      <c r="I9" s="23"/>
      <c r="J9" s="23"/>
      <c r="K9" s="4"/>
      <c r="L9" s="4"/>
      <c r="M9" s="4"/>
      <c r="N9" s="4"/>
    </row>
    <row r="10" spans="1:16" x14ac:dyDescent="0.25">
      <c r="A10" s="4"/>
      <c r="B10" s="4"/>
      <c r="C10" s="4"/>
      <c r="D10" s="4"/>
      <c r="E10" s="23" t="s">
        <v>3</v>
      </c>
      <c r="F10" s="23"/>
      <c r="G10" s="23"/>
      <c r="H10" s="23"/>
      <c r="I10" s="23"/>
      <c r="J10" s="23"/>
      <c r="K10" s="4"/>
      <c r="L10" s="4"/>
      <c r="M10" s="4"/>
      <c r="N10" s="4"/>
    </row>
    <row r="11" spans="1:16" x14ac:dyDescent="0.25">
      <c r="A11" s="4"/>
      <c r="B11" s="4"/>
      <c r="C11" s="4"/>
      <c r="D11" s="4"/>
      <c r="E11" s="23" t="s">
        <v>28</v>
      </c>
      <c r="F11" s="23"/>
      <c r="G11" s="23"/>
      <c r="H11" s="23"/>
      <c r="I11" s="23"/>
      <c r="J11" s="23"/>
      <c r="K11" s="4"/>
      <c r="L11" s="4"/>
      <c r="M11" s="4"/>
      <c r="N11" s="4"/>
    </row>
    <row r="12" spans="1:16" x14ac:dyDescent="0.25">
      <c r="A12" s="4"/>
      <c r="B12" s="4"/>
      <c r="C12" s="4"/>
      <c r="D12" s="4"/>
      <c r="E12" s="23"/>
      <c r="F12" s="23" t="s">
        <v>31</v>
      </c>
      <c r="G12" s="23"/>
      <c r="H12" s="23"/>
      <c r="I12" s="23"/>
      <c r="J12" s="23"/>
      <c r="K12" s="4"/>
      <c r="L12" s="4"/>
      <c r="M12" s="4"/>
      <c r="N12" s="4"/>
    </row>
    <row r="13" spans="1:16" ht="15.75" thickBot="1" x14ac:dyDescent="0.3">
      <c r="A13" s="4"/>
      <c r="B13" s="4"/>
      <c r="C13" s="4"/>
      <c r="D13" s="4"/>
      <c r="E13" s="23"/>
      <c r="F13" s="23"/>
      <c r="G13" s="23"/>
      <c r="H13" s="23"/>
      <c r="I13" s="23"/>
      <c r="J13" s="23"/>
      <c r="K13" s="4"/>
      <c r="L13" s="4"/>
      <c r="M13" s="4"/>
      <c r="N13" s="4"/>
    </row>
    <row r="14" spans="1:16" ht="129.75" customHeight="1" x14ac:dyDescent="0.25">
      <c r="A14" s="7" t="s">
        <v>4</v>
      </c>
      <c r="B14" s="8" t="s">
        <v>5</v>
      </c>
      <c r="C14" s="6" t="s">
        <v>6</v>
      </c>
      <c r="D14" s="6" t="s">
        <v>7</v>
      </c>
      <c r="E14" s="6" t="s">
        <v>8</v>
      </c>
      <c r="F14" s="9" t="s">
        <v>9</v>
      </c>
      <c r="G14" s="6" t="s">
        <v>10</v>
      </c>
      <c r="H14" s="6" t="s">
        <v>11</v>
      </c>
      <c r="I14" s="5" t="s">
        <v>9</v>
      </c>
      <c r="J14" s="6" t="s">
        <v>12</v>
      </c>
      <c r="K14" s="5" t="s">
        <v>9</v>
      </c>
      <c r="L14" s="6" t="s">
        <v>13</v>
      </c>
      <c r="M14" s="10" t="s">
        <v>14</v>
      </c>
      <c r="N14" s="11" t="s">
        <v>36</v>
      </c>
      <c r="O14" s="1"/>
      <c r="P14" s="1"/>
    </row>
    <row r="15" spans="1:16" x14ac:dyDescent="0.25">
      <c r="A15" s="12" t="s">
        <v>15</v>
      </c>
      <c r="B15" s="13" t="s">
        <v>16</v>
      </c>
      <c r="C15" s="13">
        <v>1</v>
      </c>
      <c r="D15" s="13">
        <v>16</v>
      </c>
      <c r="E15" s="13">
        <v>6208</v>
      </c>
      <c r="F15" s="13"/>
      <c r="G15" s="13"/>
      <c r="H15" s="14">
        <f>E15</f>
        <v>6208</v>
      </c>
      <c r="I15" s="13"/>
      <c r="J15" s="13"/>
      <c r="K15" s="13">
        <v>50</v>
      </c>
      <c r="L15" s="14">
        <f>H15/2</f>
        <v>3104</v>
      </c>
      <c r="M15" s="15">
        <f>H15+L15</f>
        <v>9312</v>
      </c>
      <c r="N15" s="25">
        <f>M15*4</f>
        <v>37248</v>
      </c>
    </row>
    <row r="16" spans="1:16" x14ac:dyDescent="0.25">
      <c r="A16" s="12" t="s">
        <v>17</v>
      </c>
      <c r="B16" s="13" t="s">
        <v>18</v>
      </c>
      <c r="C16" s="13">
        <v>0.5</v>
      </c>
      <c r="D16" s="13">
        <v>10</v>
      </c>
      <c r="E16" s="13">
        <v>4050</v>
      </c>
      <c r="F16" s="13"/>
      <c r="G16" s="13"/>
      <c r="H16" s="14">
        <f>E16/2</f>
        <v>2025</v>
      </c>
      <c r="I16" s="13"/>
      <c r="J16" s="13"/>
      <c r="K16" s="13">
        <v>50</v>
      </c>
      <c r="L16" s="14">
        <f t="shared" ref="L16:L21" si="0">H16/2</f>
        <v>1012.5</v>
      </c>
      <c r="M16" s="15">
        <f>H16+L16</f>
        <v>3037.5</v>
      </c>
      <c r="N16" s="25">
        <f t="shared" ref="N16:N22" si="1">M16*4</f>
        <v>12150</v>
      </c>
    </row>
    <row r="17" spans="1:14" x14ac:dyDescent="0.25">
      <c r="A17" s="12" t="s">
        <v>19</v>
      </c>
      <c r="B17" s="13" t="s">
        <v>27</v>
      </c>
      <c r="C17" s="13">
        <v>1</v>
      </c>
      <c r="D17" s="13">
        <v>11</v>
      </c>
      <c r="E17" s="13">
        <v>4383</v>
      </c>
      <c r="F17" s="13">
        <v>15</v>
      </c>
      <c r="G17" s="13">
        <f>E17*15%</f>
        <v>657.44999999999993</v>
      </c>
      <c r="H17" s="13">
        <f>E17+G17</f>
        <v>5040.45</v>
      </c>
      <c r="I17" s="13"/>
      <c r="J17" s="13"/>
      <c r="K17" s="13">
        <v>50</v>
      </c>
      <c r="L17" s="14">
        <f>E17/2</f>
        <v>2191.5</v>
      </c>
      <c r="M17" s="15">
        <f>H17+L17</f>
        <v>7231.95</v>
      </c>
      <c r="N17" s="25">
        <f t="shared" si="1"/>
        <v>28927.8</v>
      </c>
    </row>
    <row r="18" spans="1:14" x14ac:dyDescent="0.25">
      <c r="A18" s="12" t="s">
        <v>20</v>
      </c>
      <c r="B18" s="13" t="s">
        <v>27</v>
      </c>
      <c r="C18" s="13">
        <v>1</v>
      </c>
      <c r="D18" s="13">
        <v>10</v>
      </c>
      <c r="E18" s="13">
        <v>4050</v>
      </c>
      <c r="F18" s="13">
        <v>15</v>
      </c>
      <c r="G18" s="14">
        <f t="shared" ref="G18:G20" si="2">E18*15%</f>
        <v>607.5</v>
      </c>
      <c r="H18" s="14">
        <f t="shared" ref="H18:H19" si="3">E18+G18</f>
        <v>4657.5</v>
      </c>
      <c r="I18" s="13"/>
      <c r="J18" s="13"/>
      <c r="K18" s="13">
        <v>50</v>
      </c>
      <c r="L18" s="14">
        <f t="shared" ref="L18:L19" si="4">E18/2</f>
        <v>2025</v>
      </c>
      <c r="M18" s="15">
        <f t="shared" ref="M18:M21" si="5">H18+L18</f>
        <v>6682.5</v>
      </c>
      <c r="N18" s="25">
        <f t="shared" si="1"/>
        <v>26730</v>
      </c>
    </row>
    <row r="19" spans="1:14" x14ac:dyDescent="0.25">
      <c r="A19" s="12" t="s">
        <v>21</v>
      </c>
      <c r="B19" s="13" t="s">
        <v>27</v>
      </c>
      <c r="C19" s="13">
        <v>1</v>
      </c>
      <c r="D19" s="13">
        <v>10</v>
      </c>
      <c r="E19" s="13">
        <v>4050</v>
      </c>
      <c r="F19" s="13">
        <v>15</v>
      </c>
      <c r="G19" s="14">
        <f t="shared" si="2"/>
        <v>607.5</v>
      </c>
      <c r="H19" s="14">
        <f t="shared" si="3"/>
        <v>4657.5</v>
      </c>
      <c r="I19" s="13"/>
      <c r="J19" s="13"/>
      <c r="K19" s="13">
        <v>50</v>
      </c>
      <c r="L19" s="14">
        <f t="shared" si="4"/>
        <v>2025</v>
      </c>
      <c r="M19" s="15">
        <f t="shared" si="5"/>
        <v>6682.5</v>
      </c>
      <c r="N19" s="25">
        <f t="shared" si="1"/>
        <v>26730</v>
      </c>
    </row>
    <row r="20" spans="1:14" x14ac:dyDescent="0.25">
      <c r="A20" s="12" t="s">
        <v>22</v>
      </c>
      <c r="B20" s="13" t="s">
        <v>27</v>
      </c>
      <c r="C20" s="16" t="s">
        <v>24</v>
      </c>
      <c r="D20" s="13">
        <v>10</v>
      </c>
      <c r="E20" s="13">
        <v>4050</v>
      </c>
      <c r="F20" s="13">
        <v>15</v>
      </c>
      <c r="G20" s="14">
        <f t="shared" si="2"/>
        <v>607.5</v>
      </c>
      <c r="H20" s="14">
        <f>E20/2+G20/2</f>
        <v>2328.75</v>
      </c>
      <c r="I20" s="13"/>
      <c r="J20" s="13"/>
      <c r="K20" s="13">
        <v>50</v>
      </c>
      <c r="L20" s="14">
        <f>E20/2*50%</f>
        <v>1012.5</v>
      </c>
      <c r="M20" s="15">
        <f t="shared" si="5"/>
        <v>3341.25</v>
      </c>
      <c r="N20" s="25">
        <f t="shared" si="1"/>
        <v>13365</v>
      </c>
    </row>
    <row r="21" spans="1:14" x14ac:dyDescent="0.25">
      <c r="A21" s="12" t="s">
        <v>23</v>
      </c>
      <c r="B21" s="13" t="s">
        <v>25</v>
      </c>
      <c r="C21" s="16" t="s">
        <v>24</v>
      </c>
      <c r="D21" s="13">
        <v>2</v>
      </c>
      <c r="E21" s="13">
        <v>2425</v>
      </c>
      <c r="F21" s="13"/>
      <c r="G21" s="13"/>
      <c r="H21" s="14">
        <f>E21/2</f>
        <v>1212.5</v>
      </c>
      <c r="I21" s="13"/>
      <c r="J21" s="13"/>
      <c r="K21" s="13">
        <v>50</v>
      </c>
      <c r="L21" s="14">
        <f t="shared" si="0"/>
        <v>606.25</v>
      </c>
      <c r="M21" s="15">
        <f t="shared" si="5"/>
        <v>1818.75</v>
      </c>
      <c r="N21" s="25">
        <f t="shared" si="1"/>
        <v>7275</v>
      </c>
    </row>
    <row r="22" spans="1:14" ht="15.75" thickBot="1" x14ac:dyDescent="0.3">
      <c r="A22" s="17"/>
      <c r="B22" s="18" t="s">
        <v>26</v>
      </c>
      <c r="C22" s="18">
        <v>5.5</v>
      </c>
      <c r="D22" s="18"/>
      <c r="E22" s="18">
        <f>SUM(E15:E21)</f>
        <v>29216</v>
      </c>
      <c r="F22" s="18"/>
      <c r="G22" s="18">
        <f>SUM(G15:G21)</f>
        <v>2479.9499999999998</v>
      </c>
      <c r="H22" s="19">
        <f>SUM(H15:H21)</f>
        <v>26129.7</v>
      </c>
      <c r="I22" s="18"/>
      <c r="J22" s="18"/>
      <c r="K22" s="18"/>
      <c r="L22" s="19">
        <f>SUM(L15:L21)</f>
        <v>11976.75</v>
      </c>
      <c r="M22" s="20">
        <f>H22+L22</f>
        <v>38106.449999999997</v>
      </c>
      <c r="N22" s="25">
        <f t="shared" si="1"/>
        <v>152425.79999999999</v>
      </c>
    </row>
    <row r="23" spans="1:14" x14ac:dyDescent="0.25">
      <c r="A23" s="2"/>
      <c r="B23" s="2"/>
      <c r="C23" s="24"/>
      <c r="D23" s="2"/>
      <c r="E23" s="2"/>
      <c r="F23" s="2"/>
      <c r="G23" s="2"/>
      <c r="H23" s="2"/>
      <c r="I23" s="2"/>
      <c r="J23" s="2"/>
      <c r="K23" s="2"/>
      <c r="L23" s="3"/>
      <c r="M23" s="3"/>
      <c r="N23" s="2"/>
    </row>
    <row r="24" spans="1:14" x14ac:dyDescent="0.25">
      <c r="A24" s="2"/>
      <c r="B24" s="21" t="s">
        <v>16</v>
      </c>
      <c r="C24" s="22"/>
      <c r="D24" s="22"/>
      <c r="E24" s="22"/>
      <c r="F24" s="22" t="s">
        <v>29</v>
      </c>
      <c r="G24" s="22"/>
      <c r="H24" s="22"/>
      <c r="I24" s="2"/>
      <c r="J24" s="2"/>
      <c r="K24" s="2"/>
      <c r="L24" s="3"/>
      <c r="M24" s="3"/>
      <c r="N24" s="2"/>
    </row>
    <row r="25" spans="1:14" x14ac:dyDescent="0.25">
      <c r="A25" s="2"/>
      <c r="B25" s="22"/>
      <c r="C25" s="22"/>
      <c r="D25" s="22"/>
      <c r="E25" s="22"/>
      <c r="F25" s="22"/>
      <c r="G25" s="22"/>
      <c r="H25" s="22"/>
      <c r="I25" s="2"/>
      <c r="J25" s="2"/>
      <c r="K25" s="2"/>
      <c r="L25" s="3"/>
      <c r="M25" s="3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2"/>
      <c r="B27" s="21" t="s">
        <v>18</v>
      </c>
      <c r="C27" s="22"/>
      <c r="D27" s="22"/>
      <c r="E27" s="22"/>
      <c r="F27" s="22" t="s">
        <v>30</v>
      </c>
      <c r="G27" s="22"/>
      <c r="H27" s="22"/>
      <c r="I27" s="2"/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</sheetData>
  <mergeCells count="1">
    <mergeCell ref="I5:O5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 (2)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2020-09-29T12:01:53Z</dcterms:modified>
</cp:coreProperties>
</file>