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ЕСІЇ\Сесії VIII скликання\2023 рік\68 позачергова 03.08.2023\РІШЕННЯ\"/>
    </mc:Choice>
  </mc:AlternateContent>
  <xr:revisionPtr revIDLastSave="0" documentId="8_{458C31AE-C9E0-4DE0-B836-7C46E4AA5DB0}" xr6:coauthVersionLast="45" xr6:coauthVersionMax="45" xr10:uidLastSave="{00000000-0000-0000-0000-000000000000}"/>
  <bookViews>
    <workbookView xWindow="2910" yWindow="2910" windowWidth="21630" windowHeight="11295" xr2:uid="{00000000-000D-0000-FFFF-FFFF00000000}"/>
  </bookViews>
  <sheets>
    <sheet name="фін підтримка" sheetId="1" r:id="rId1"/>
  </sheets>
  <definedNames>
    <definedName name="_xlnm.Print_Area" localSheetId="0">'фін підтримка'!$A$1:$E$28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2" i="1"/>
  <c r="E20" i="1"/>
  <c r="E15" i="1"/>
  <c r="G15" i="1" s="1"/>
  <c r="E18" i="1"/>
  <c r="E13" i="1"/>
  <c r="E19" i="1"/>
  <c r="E22" i="1" l="1"/>
  <c r="E31" i="1" s="1"/>
  <c r="D14" i="1"/>
  <c r="D19" i="1"/>
  <c r="D17" i="1"/>
  <c r="D18" i="1"/>
  <c r="D20" i="1"/>
  <c r="D16" i="1"/>
  <c r="D12" i="1"/>
  <c r="D13" i="1"/>
  <c r="C12" i="1"/>
  <c r="C15" i="1"/>
  <c r="C16" i="1"/>
  <c r="C13" i="1"/>
  <c r="C17" i="1"/>
  <c r="C20" i="1"/>
  <c r="C18" i="1"/>
  <c r="D22" i="1" l="1"/>
  <c r="C22" i="1"/>
  <c r="C23" i="1" s="1"/>
  <c r="C31" i="1" s="1"/>
</calcChain>
</file>

<file path=xl/sharedStrings.xml><?xml version="1.0" encoding="utf-8"?>
<sst xmlns="http://schemas.openxmlformats.org/spreadsheetml/2006/main" count="26" uniqueCount="26">
  <si>
    <t>№ з/п</t>
  </si>
  <si>
    <t>Показник</t>
  </si>
  <si>
    <t>2021 рік</t>
  </si>
  <si>
    <t>2022 рік</t>
  </si>
  <si>
    <t>2023 рік</t>
  </si>
  <si>
    <t xml:space="preserve">Секретар міської ради </t>
  </si>
  <si>
    <t xml:space="preserve"> Всього </t>
  </si>
  <si>
    <t>Разом за період</t>
  </si>
  <si>
    <t xml:space="preserve">Обсяги фінансування Програми фінансової підтримки комунальних підприємств Березанської міської ради на 2021-2023 роки </t>
  </si>
  <si>
    <t>до Програми фінансової підтримки</t>
  </si>
  <si>
    <t xml:space="preserve">                                                                                           </t>
  </si>
  <si>
    <t>комунальних підприємств</t>
  </si>
  <si>
    <t>Березанської міської ради</t>
  </si>
  <si>
    <t>на 2021-2023 роки</t>
  </si>
  <si>
    <t xml:space="preserve">Додаток </t>
  </si>
  <si>
    <t>Забезпечення надійного та безперебійного функціонування житлово-експлуатаційного господарства (ЖПП виконавчого комітету Березанської міської ради 6017)</t>
  </si>
  <si>
    <t xml:space="preserve">Підтримка діяльності підприємств і організацій побутового обслуговування, що належать до комунальної власності  (КП „Березанькомунсервіс“ 6020) </t>
  </si>
  <si>
    <t>Підтримка діяльності підприємств і організацій побутового обслуговування, що належать до комунальної власності (КП „Комбінат комунальних підприємств Березанської міської ради“ 6030)</t>
  </si>
  <si>
    <t xml:space="preserve">Підтримка діяльності підприємств і організацій побутового обслуговування, що належать до комунальної власності (КП „Міськводоканал виконавчого комітету Березанської міської ради“ 6013)  </t>
  </si>
  <si>
    <t>Підтримка діяльності підприємств і організацій інформаційного забезпечення, що належать до комунальної власності (КП „Березанський інформаційний медіацентр Березанської міської ради“ 8410)</t>
  </si>
  <si>
    <t>Підтримка діяльності підприємств і організацій медичної допомоги, що належать до комунальної власності (КНП „Центр первинної медико-санітарної допомоги Березанської міської ради“ 2111)</t>
  </si>
  <si>
    <t>Підтримка діяльності підприємств і організацій медичної допомоги, що належать до комунальної власності (КНП „Березанська міська лікарня Березанської міської ради“ 2010)</t>
  </si>
  <si>
    <t>Підтримка діяльності підприємств і організацій побутового обслуговування, що належать до комунальної власності (КП „Лехнівський сільський комбінат комунального господарства“ 6013)</t>
  </si>
  <si>
    <t>Внески до статутного капіталу суб’єктів господарювання (КП „Березанькомунсервіс“ 7670)</t>
  </si>
  <si>
    <t>Внески до статутного капіталу суб’єктів господарювання (КП Міськводоканал 7670)</t>
  </si>
  <si>
    <t>Олег СИВАК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</si>
</sst>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2" borderId="1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 applyAlignment="1"/>
    <xf numFmtId="0" fontId="3" fillId="0" borderId="1" xfId="0" applyFont="1" applyBorder="1" applyAlignment="1">
      <alignment horizontal="center" wrapText="1"/>
    </xf>
    <xf numFmtId="3" fontId="1" fillId="0" borderId="0" xfId="0" applyNumberFormat="1" applyFont="1" applyBorder="1"/>
    <xf numFmtId="0" fontId="3" fillId="0" borderId="1" xfId="0" applyFont="1" applyBorder="1" applyAlignment="1">
      <alignment horizontal="center" wrapText="1"/>
    </xf>
    <xf numFmtId="0" fontId="0" fillId="0" borderId="0" xfId="0" applyFill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0" fontId="3" fillId="0" borderId="0" xfId="0" applyFont="1" applyBorder="1" applyAlignment="1"/>
    <xf numFmtId="0" fontId="5" fillId="0" borderId="0" xfId="0" applyFont="1" applyAlignment="1"/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view="pageBreakPreview" zoomScaleSheetLayoutView="100" workbookViewId="0">
      <selection sqref="A1:E1"/>
    </sheetView>
  </sheetViews>
  <sheetFormatPr defaultRowHeight="15" x14ac:dyDescent="0.25"/>
  <cols>
    <col min="1" max="1" width="4.5703125" style="3" customWidth="1"/>
    <col min="2" max="2" width="70" style="1" customWidth="1"/>
    <col min="3" max="3" width="13.140625" style="3" customWidth="1"/>
    <col min="4" max="4" width="13.7109375" style="34" customWidth="1"/>
    <col min="5" max="5" width="14.85546875" style="3" customWidth="1"/>
    <col min="6" max="6" width="9.140625" style="1"/>
    <col min="7" max="7" width="11.28515625" style="1" bestFit="1" customWidth="1"/>
    <col min="8" max="16384" width="9.140625" style="1"/>
  </cols>
  <sheetData>
    <row r="1" spans="1:7" ht="15.75" x14ac:dyDescent="0.25">
      <c r="A1" s="41">
        <v>6</v>
      </c>
      <c r="B1" s="42"/>
      <c r="C1" s="42"/>
      <c r="D1" s="42"/>
      <c r="E1" s="42"/>
    </row>
    <row r="2" spans="1:7" ht="17.25" customHeight="1" x14ac:dyDescent="0.25">
      <c r="B2" s="23"/>
      <c r="C2" s="23"/>
      <c r="D2" s="29"/>
      <c r="E2" s="23"/>
    </row>
    <row r="3" spans="1:7" ht="17.25" customHeight="1" x14ac:dyDescent="0.3">
      <c r="A3" s="7" t="s">
        <v>10</v>
      </c>
      <c r="B3" s="23"/>
      <c r="C3" s="25" t="s">
        <v>14</v>
      </c>
      <c r="D3" s="30"/>
      <c r="E3" s="24"/>
    </row>
    <row r="4" spans="1:7" ht="15" customHeight="1" x14ac:dyDescent="0.3">
      <c r="A4" s="5"/>
      <c r="B4" s="6"/>
      <c r="C4" s="21"/>
      <c r="D4" s="31"/>
      <c r="E4" s="5"/>
    </row>
    <row r="5" spans="1:7" ht="16.5" customHeight="1" x14ac:dyDescent="0.3">
      <c r="A5" s="5"/>
      <c r="B5" s="6"/>
      <c r="C5" s="22" t="s">
        <v>9</v>
      </c>
      <c r="D5" s="31"/>
      <c r="E5" s="5"/>
    </row>
    <row r="6" spans="1:7" ht="16.5" customHeight="1" x14ac:dyDescent="0.3">
      <c r="A6" s="5"/>
      <c r="B6" s="6"/>
      <c r="C6" s="21" t="s">
        <v>11</v>
      </c>
      <c r="D6" s="31"/>
      <c r="E6" s="5"/>
    </row>
    <row r="7" spans="1:7" ht="16.5" customHeight="1" x14ac:dyDescent="0.3">
      <c r="A7" s="5"/>
      <c r="B7" s="6"/>
      <c r="C7" s="21" t="s">
        <v>12</v>
      </c>
      <c r="D7" s="31"/>
      <c r="E7" s="5"/>
    </row>
    <row r="8" spans="1:7" ht="16.5" customHeight="1" x14ac:dyDescent="0.3">
      <c r="A8" s="19"/>
      <c r="B8" s="20"/>
      <c r="C8" s="21" t="s">
        <v>13</v>
      </c>
      <c r="D8" s="32"/>
      <c r="E8" s="19"/>
    </row>
    <row r="9" spans="1:7" ht="47.25" customHeight="1" x14ac:dyDescent="0.3">
      <c r="A9" s="48" t="s">
        <v>8</v>
      </c>
      <c r="B9" s="49"/>
      <c r="C9" s="49"/>
      <c r="D9" s="49"/>
      <c r="E9" s="49"/>
    </row>
    <row r="10" spans="1:7" ht="8.25" customHeight="1" x14ac:dyDescent="0.3">
      <c r="A10" s="5"/>
      <c r="B10" s="20"/>
      <c r="C10" s="19"/>
      <c r="D10" s="32"/>
      <c r="E10" s="19"/>
    </row>
    <row r="11" spans="1:7" ht="33.75" customHeight="1" x14ac:dyDescent="0.3">
      <c r="A11" s="8" t="s">
        <v>0</v>
      </c>
      <c r="B11" s="8" t="s">
        <v>1</v>
      </c>
      <c r="C11" s="15" t="s">
        <v>2</v>
      </c>
      <c r="D11" s="15" t="s">
        <v>3</v>
      </c>
      <c r="E11" s="9" t="s">
        <v>4</v>
      </c>
    </row>
    <row r="12" spans="1:7" ht="70.5" customHeight="1" x14ac:dyDescent="0.3">
      <c r="A12" s="10">
        <v>1</v>
      </c>
      <c r="B12" s="11" t="s">
        <v>15</v>
      </c>
      <c r="C12" s="16">
        <f>100000+100000+347435</f>
        <v>547435</v>
      </c>
      <c r="D12" s="16">
        <f>100000+20000+50000</f>
        <v>170000</v>
      </c>
      <c r="E12" s="36">
        <f>150000+250000+250000</f>
        <v>650000</v>
      </c>
    </row>
    <row r="13" spans="1:7" ht="54" customHeight="1" x14ac:dyDescent="0.3">
      <c r="A13" s="10">
        <v>2</v>
      </c>
      <c r="B13" s="11" t="s">
        <v>16</v>
      </c>
      <c r="C13" s="16">
        <f>4290000+300000+300000+49500</f>
        <v>4939500</v>
      </c>
      <c r="D13" s="16">
        <f>4630000+160000</f>
        <v>4790000</v>
      </c>
      <c r="E13" s="36">
        <f>5500000-50000-20000</f>
        <v>5430000</v>
      </c>
    </row>
    <row r="14" spans="1:7" ht="39.75" customHeight="1" x14ac:dyDescent="0.3">
      <c r="A14" s="26">
        <v>3</v>
      </c>
      <c r="B14" s="11" t="s">
        <v>23</v>
      </c>
      <c r="C14" s="16">
        <v>0</v>
      </c>
      <c r="D14" s="16">
        <f>5645000+6530000+2376000</f>
        <v>14551000</v>
      </c>
      <c r="E14" s="36">
        <v>3650000</v>
      </c>
    </row>
    <row r="15" spans="1:7" ht="72" customHeight="1" x14ac:dyDescent="0.3">
      <c r="A15" s="10">
        <v>4</v>
      </c>
      <c r="B15" s="11" t="s">
        <v>17</v>
      </c>
      <c r="C15" s="16">
        <f>12200000+100000+81000+500000+400000+340000+296563.41</f>
        <v>13917563.41</v>
      </c>
      <c r="D15" s="16">
        <v>13290000</v>
      </c>
      <c r="E15" s="36">
        <f>13960000-100000+3106200</f>
        <v>16966200</v>
      </c>
      <c r="G15" s="38">
        <f>E15-15866200</f>
        <v>1100000</v>
      </c>
    </row>
    <row r="16" spans="1:7" ht="75.75" customHeight="1" x14ac:dyDescent="0.3">
      <c r="A16" s="10">
        <v>5</v>
      </c>
      <c r="B16" s="11" t="s">
        <v>18</v>
      </c>
      <c r="C16" s="16">
        <f>150000+130000+130000+130000+150000+100000+171000</f>
        <v>961000</v>
      </c>
      <c r="D16" s="16">
        <f>150000+307000+400000</f>
        <v>857000</v>
      </c>
      <c r="E16" s="36">
        <f>200000+900000+300000+400000</f>
        <v>1800000</v>
      </c>
    </row>
    <row r="17" spans="1:7" ht="75.75" customHeight="1" x14ac:dyDescent="0.3">
      <c r="A17" s="10">
        <v>6</v>
      </c>
      <c r="B17" s="11" t="s">
        <v>19</v>
      </c>
      <c r="C17" s="16">
        <f>300000+30000</f>
        <v>330000</v>
      </c>
      <c r="D17" s="16">
        <f>150000+120000+50000</f>
        <v>320000</v>
      </c>
      <c r="E17" s="36">
        <v>380000</v>
      </c>
    </row>
    <row r="18" spans="1:7" ht="80.25" customHeight="1" x14ac:dyDescent="0.3">
      <c r="A18" s="10">
        <v>7</v>
      </c>
      <c r="B18" s="11" t="s">
        <v>20</v>
      </c>
      <c r="C18" s="16">
        <f>400000+183693</f>
        <v>583693</v>
      </c>
      <c r="D18" s="16">
        <f>700000+100000+438170</f>
        <v>1238170</v>
      </c>
      <c r="E18" s="36">
        <f>1300000+62800</f>
        <v>1362800</v>
      </c>
    </row>
    <row r="19" spans="1:7" ht="75.75" customHeight="1" x14ac:dyDescent="0.3">
      <c r="A19" s="10">
        <v>8</v>
      </c>
      <c r="B19" s="11" t="s">
        <v>21</v>
      </c>
      <c r="C19" s="16">
        <v>3886067</v>
      </c>
      <c r="D19" s="16">
        <f>6208100+45580+837647+2000000+1200000+399000+150000</f>
        <v>10840327</v>
      </c>
      <c r="E19" s="36">
        <f>7800000+1363100</f>
        <v>9163100</v>
      </c>
    </row>
    <row r="20" spans="1:7" ht="76.5" customHeight="1" x14ac:dyDescent="0.3">
      <c r="A20" s="10">
        <v>9</v>
      </c>
      <c r="B20" s="11" t="s">
        <v>22</v>
      </c>
      <c r="C20" s="16">
        <f>50000+60000+150000</f>
        <v>260000</v>
      </c>
      <c r="D20" s="16">
        <f>50000+23015+22774</f>
        <v>95789</v>
      </c>
      <c r="E20" s="36">
        <f>100000+85241</f>
        <v>185241</v>
      </c>
    </row>
    <row r="21" spans="1:7" ht="41.25" customHeight="1" x14ac:dyDescent="0.3">
      <c r="A21" s="28">
        <v>10</v>
      </c>
      <c r="B21" s="11" t="s">
        <v>24</v>
      </c>
      <c r="C21" s="16">
        <v>0</v>
      </c>
      <c r="D21" s="16">
        <v>650000</v>
      </c>
      <c r="E21" s="36">
        <v>0</v>
      </c>
    </row>
    <row r="22" spans="1:7" ht="18.75" x14ac:dyDescent="0.3">
      <c r="A22" s="43" t="s">
        <v>6</v>
      </c>
      <c r="B22" s="43"/>
      <c r="C22" s="16">
        <f>SUM(C12:C21)</f>
        <v>25425258.41</v>
      </c>
      <c r="D22" s="16">
        <f t="shared" ref="D22:E22" si="0">SUM(D12:D21)</f>
        <v>46802286</v>
      </c>
      <c r="E22" s="12">
        <f t="shared" si="0"/>
        <v>39587341</v>
      </c>
    </row>
    <row r="23" spans="1:7" s="2" customFormat="1" ht="18.75" x14ac:dyDescent="0.3">
      <c r="A23" s="44" t="s">
        <v>7</v>
      </c>
      <c r="B23" s="45"/>
      <c r="C23" s="46">
        <f>C22+D22+E22</f>
        <v>111814885.41</v>
      </c>
      <c r="D23" s="47"/>
      <c r="E23" s="47"/>
      <c r="G23" s="27"/>
    </row>
    <row r="24" spans="1:7" s="2" customFormat="1" ht="18.75" x14ac:dyDescent="0.3">
      <c r="A24" s="5"/>
      <c r="B24" s="22"/>
      <c r="C24" s="37"/>
      <c r="D24" s="31"/>
      <c r="E24" s="31"/>
    </row>
    <row r="25" spans="1:7" s="2" customFormat="1" ht="18.75" x14ac:dyDescent="0.3">
      <c r="A25" s="5"/>
      <c r="B25" s="22"/>
      <c r="C25" s="37"/>
      <c r="D25" s="31"/>
      <c r="E25" s="31"/>
    </row>
    <row r="26" spans="1:7" ht="18.75" x14ac:dyDescent="0.3">
      <c r="A26" s="13"/>
      <c r="B26" s="14"/>
      <c r="C26" s="13"/>
      <c r="D26" s="33"/>
      <c r="E26" s="13"/>
    </row>
    <row r="27" spans="1:7" s="2" customFormat="1" ht="18.75" x14ac:dyDescent="0.3">
      <c r="A27" s="39" t="s">
        <v>5</v>
      </c>
      <c r="B27" s="40"/>
      <c r="C27" s="21"/>
      <c r="D27" s="50" t="s">
        <v>25</v>
      </c>
      <c r="E27" s="51"/>
    </row>
    <row r="29" spans="1:7" ht="10.5" customHeight="1" x14ac:dyDescent="0.25"/>
    <row r="30" spans="1:7" x14ac:dyDescent="0.25">
      <c r="C30" s="4">
        <v>111414885</v>
      </c>
      <c r="E30" s="18">
        <v>39187341</v>
      </c>
    </row>
    <row r="31" spans="1:7" x14ac:dyDescent="0.25">
      <c r="C31" s="17">
        <f>C23-C30</f>
        <v>400000.40999999642</v>
      </c>
      <c r="E31" s="17">
        <f>E22-E30</f>
        <v>400000</v>
      </c>
    </row>
    <row r="32" spans="1:7" x14ac:dyDescent="0.25">
      <c r="C32" s="4"/>
      <c r="D32" s="35"/>
    </row>
  </sheetData>
  <mergeCells count="7">
    <mergeCell ref="A27:B27"/>
    <mergeCell ref="A1:E1"/>
    <mergeCell ref="A22:B22"/>
    <mergeCell ref="A23:B23"/>
    <mergeCell ref="C23:E23"/>
    <mergeCell ref="A9:E9"/>
    <mergeCell ref="D27:E27"/>
  </mergeCells>
  <pageMargins left="1.1811023622047245" right="0.31496062992125984" top="0.31496062992125984" bottom="1.1811023622047245" header="0.70866141732283472" footer="0.51181102362204722"/>
  <pageSetup paperSize="9" scale="7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 підтримка</vt:lpstr>
      <vt:lpstr>'фін підтримка'!Область_печати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2023-08-02T10:05:30Z</cp:lastPrinted>
  <dcterms:created xsi:type="dcterms:W3CDTF">2021-01-14T13:56:07Z</dcterms:created>
  <dcterms:modified xsi:type="dcterms:W3CDTF">2023-08-02T13:00:57Z</dcterms:modified>
</cp:coreProperties>
</file>